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<sst xmlns="http://schemas.openxmlformats.org/spreadsheetml/2006/main" count="73" uniqueCount="62">
  <si>
    <t>湖南师范大学大型仪器设备使用效益考核指标及评价表</t>
  </si>
  <si>
    <t>仪器名称</t>
  </si>
  <si>
    <t>仪器编号</t>
  </si>
  <si>
    <t>使用方向（科研/教学/其他）</t>
  </si>
  <si>
    <t>设备类型</t>
  </si>
  <si>
    <t>使用状态（仪器设备当年的通常使用和管理状态）</t>
  </si>
  <si>
    <t>运行状态(仪器设备当年通常技术性能状态)</t>
  </si>
  <si>
    <t>填报人</t>
  </si>
  <si>
    <t>联系电话</t>
  </si>
  <si>
    <t>序号</t>
  </si>
  <si>
    <t>项目</t>
  </si>
  <si>
    <t>权重%</t>
  </si>
  <si>
    <t>内容</t>
  </si>
  <si>
    <t>单位</t>
  </si>
  <si>
    <t>数量</t>
  </si>
  <si>
    <t>满分</t>
  </si>
  <si>
    <t>评价标准</t>
  </si>
  <si>
    <t>分项得分</t>
  </si>
  <si>
    <t>加权得分</t>
  </si>
  <si>
    <t>机时利用</t>
  </si>
  <si>
    <t>有效机时</t>
  </si>
  <si>
    <t>小时</t>
  </si>
  <si>
    <t xml:space="preserve"> 有效机时</t>
  </si>
  <si>
    <t>定额机时</t>
  </si>
  <si>
    <t xml:space="preserve"> 定额机时</t>
  </si>
  <si>
    <t>人才培养</t>
  </si>
  <si>
    <t>获得有独立操作资格人员数</t>
  </si>
  <si>
    <t>人</t>
  </si>
  <si>
    <t>10分/人</t>
  </si>
  <si>
    <t>在指导下能独立完成部分测试的人员数</t>
  </si>
  <si>
    <t>3分/人</t>
  </si>
  <si>
    <t>进行教学演示实验人员数</t>
  </si>
  <si>
    <t>1分/30人</t>
  </si>
  <si>
    <t>教学科研成果</t>
  </si>
  <si>
    <t>国家、省、部级以上奖</t>
  </si>
  <si>
    <t>项</t>
  </si>
  <si>
    <t>100分/项</t>
  </si>
  <si>
    <t>市、校级奖</t>
  </si>
  <si>
    <t>50分/项</t>
  </si>
  <si>
    <t>核心及以上刊物论文</t>
  </si>
  <si>
    <t>篇</t>
  </si>
  <si>
    <t>20分/篇</t>
  </si>
  <si>
    <t>教学实验项目数</t>
  </si>
  <si>
    <t>10分/项</t>
  </si>
  <si>
    <t>管理及共享条件建设</t>
  </si>
  <si>
    <t>档案资料规范完整，规章制度执行良好</t>
  </si>
  <si>
    <t>分</t>
  </si>
  <si>
    <r>
      <rPr>
        <sz val="12"/>
        <rFont val="宋体"/>
        <charset val="134"/>
      </rPr>
      <t>完全符合：100；
基本符合：80</t>
    </r>
    <r>
      <rPr>
        <sz val="11"/>
        <color theme="1"/>
        <rFont val="宋体"/>
        <charset val="134"/>
        <scheme val="minor"/>
      </rPr>
      <t>；
符合：</t>
    </r>
    <r>
      <rPr>
        <sz val="12"/>
        <rFont val="宋体"/>
        <charset val="134"/>
      </rPr>
      <t>60</t>
    </r>
    <r>
      <rPr>
        <sz val="11"/>
        <color theme="1"/>
        <rFont val="宋体"/>
        <charset val="134"/>
        <scheme val="minor"/>
      </rPr>
      <t>；
不符合：</t>
    </r>
    <r>
      <rPr>
        <sz val="12"/>
        <rFont val="宋体"/>
        <charset val="134"/>
      </rPr>
      <t>0</t>
    </r>
  </si>
  <si>
    <t>开放共享场地、人员落实及设备情况完好</t>
  </si>
  <si>
    <t>是否接入学校管理平台</t>
  </si>
  <si>
    <t>是：100；否：0</t>
  </si>
  <si>
    <t>社会服务</t>
  </si>
  <si>
    <t>共享服务收入</t>
  </si>
  <si>
    <t>2分/千元</t>
  </si>
  <si>
    <t>功能利用与开发</t>
  </si>
  <si>
    <t>原有功能利用数</t>
  </si>
  <si>
    <t>个</t>
  </si>
  <si>
    <t>功能利用数</t>
  </si>
  <si>
    <t>原有功能数</t>
  </si>
  <si>
    <t>本年度新增加功能数</t>
  </si>
  <si>
    <t>20分/项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</si>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</sst>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777240</xdr:colOff>
      <xdr:row>4</xdr:row>
      <xdr:rowOff>106680</xdr:rowOff>
    </xdr:from>
    <xdr:to>
      <xdr:col>7</xdr:col>
      <xdr:colOff>1261110</xdr:colOff>
      <xdr:row>5</xdr:row>
      <xdr:rowOff>238125</xdr:rowOff>
    </xdr:to>
    <xdr:sp>
      <xdr:nvSpPr>
        <xdr:cNvPr id="3" name="文本框 1"/>
        <xdr:cNvSpPr txBox="1">
          <a:spLocks noChangeArrowheads="1"/>
        </xdr:cNvSpPr>
      </xdr:nvSpPr>
      <xdr:spPr>
        <a:xfrm>
          <a:off x="8192135" y="1666875"/>
          <a:ext cx="483870" cy="512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0" tIns="0" rIns="0" bIns="0" anchor="ctr" anchorCtr="0" upright="1"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Times New Roman" panose="02020603050405020304" pitchFamily="18" charset="0"/>
              <a:ea typeface="宋体" panose="02010600030101010101" pitchFamily="7" charset="-122"/>
              <a:sym typeface="Symbol" panose="05050102010706020507" pitchFamily="18" charset="2"/>
            </a:rPr>
            <a:t></a:t>
          </a:r>
          <a:r>
            <a:rPr lang="en-US" sz="1050" kern="100">
              <a:effectLst/>
              <a:latin typeface="Times New Roman" panose="02020603050405020304" pitchFamily="18" charset="0"/>
              <a:ea typeface="宋体" panose="02010600030101010101" pitchFamily="7" charset="-122"/>
            </a:rPr>
            <a:t>100%</a:t>
          </a:r>
          <a:endParaRPr lang="zh-CN" sz="1050" kern="100">
            <a:effectLst/>
            <a:latin typeface="Times New Roman" panose="02020603050405020304" pitchFamily="18" charset="0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754380</xdr:colOff>
      <xdr:row>17</xdr:row>
      <xdr:rowOff>213361</xdr:rowOff>
    </xdr:from>
    <xdr:to>
      <xdr:col>8</xdr:col>
      <xdr:colOff>60960</xdr:colOff>
      <xdr:row>18</xdr:row>
      <xdr:rowOff>220981</xdr:rowOff>
    </xdr:to>
    <xdr:sp>
      <xdr:nvSpPr>
        <xdr:cNvPr id="5" name="文本框 3"/>
        <xdr:cNvSpPr txBox="1">
          <a:spLocks noChangeArrowheads="1"/>
        </xdr:cNvSpPr>
      </xdr:nvSpPr>
      <xdr:spPr>
        <a:xfrm>
          <a:off x="8169275" y="6726555"/>
          <a:ext cx="745490" cy="388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0" tIns="0" rIns="0" bIns="0" anchor="t" anchorCtr="0" upright="1">
          <a:noAutofit/>
        </a:bodyPr>
        <a:lstStyle/>
        <a:p>
          <a:pPr algn="just">
            <a:spcAft>
              <a:spcPts val="0"/>
            </a:spcAft>
          </a:pPr>
          <a:r>
            <a:rPr lang="zh-CN" sz="1200" kern="100">
              <a:effectLst/>
              <a:latin typeface="Times New Roman" panose="02020603050405020304" pitchFamily="18" charset="0"/>
              <a:ea typeface="仿宋_GB2312"/>
            </a:rPr>
            <a:t>×</a:t>
          </a:r>
          <a:r>
            <a:rPr lang="en-US" sz="1200" kern="100">
              <a:effectLst/>
              <a:latin typeface="Times New Roman" panose="02020603050405020304" pitchFamily="18" charset="0"/>
              <a:ea typeface="仿宋_GB2312"/>
            </a:rPr>
            <a:t>100%</a:t>
          </a:r>
          <a:endParaRPr lang="zh-CN" sz="1050" kern="100">
            <a:effectLst/>
            <a:latin typeface="Times New Roman" panose="02020603050405020304" pitchFamily="18" charset="0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82372</xdr:colOff>
      <xdr:row>5</xdr:row>
      <xdr:rowOff>0</xdr:rowOff>
    </xdr:from>
    <xdr:to>
      <xdr:col>7</xdr:col>
      <xdr:colOff>649149</xdr:colOff>
      <xdr:row>5</xdr:row>
      <xdr:rowOff>0</xdr:rowOff>
    </xdr:to>
    <xdr:cxnSp>
      <xdr:nvCxnSpPr>
        <xdr:cNvPr id="6" name="直接连接符 5"/>
        <xdr:cNvCxnSpPr/>
      </xdr:nvCxnSpPr>
      <xdr:spPr>
        <a:xfrm>
          <a:off x="7496810" y="1941195"/>
          <a:ext cx="56705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47168</xdr:colOff>
      <xdr:row>18</xdr:row>
      <xdr:rowOff>0</xdr:rowOff>
    </xdr:from>
    <xdr:to>
      <xdr:col>7</xdr:col>
      <xdr:colOff>732969</xdr:colOff>
      <xdr:row>18</xdr:row>
      <xdr:rowOff>0</xdr:rowOff>
    </xdr:to>
    <xdr:cxnSp>
      <xdr:nvCxnSpPr>
        <xdr:cNvPr id="11" name="直接连接符 10"/>
        <xdr:cNvCxnSpPr/>
      </xdr:nvCxnSpPr>
      <xdr:spPr>
        <a:xfrm>
          <a:off x="7461885" y="6894195"/>
          <a:ext cx="68580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topLeftCell="A3" workbookViewId="0">
      <selection activeCell="N17" sqref="N17"/>
    </sheetView>
  </sheetViews>
  <sheetFormatPr defaultColWidth="9" defaultRowHeight="13.5"/>
  <cols>
    <col min="1" max="1" width="5.10833333333333" customWidth="1"/>
    <col min="2" max="2" width="13" customWidth="1"/>
    <col min="3" max="3" width="11.1083333333333" style="2" customWidth="1"/>
    <col min="4" max="4" width="38.2166666666667" customWidth="1"/>
    <col min="5" max="5" width="10.775" customWidth="1"/>
    <col min="6" max="6" width="10.2166666666667" customWidth="1"/>
    <col min="7" max="7" width="8.88333333333333" style="2"/>
    <col min="8" max="8" width="18.8833333333333" customWidth="1"/>
    <col min="9" max="9" width="12.6666666666667" style="2" customWidth="1"/>
    <col min="10" max="10" width="10.4416666666667" style="2" customWidth="1"/>
    <col min="257" max="257" width="5.10833333333333" customWidth="1"/>
    <col min="258" max="258" width="18.2166666666667" customWidth="1"/>
    <col min="260" max="260" width="42" customWidth="1"/>
    <col min="261" max="261" width="7" customWidth="1"/>
    <col min="262" max="262" width="6" customWidth="1"/>
    <col min="264" max="264" width="18.8833333333333" customWidth="1"/>
    <col min="513" max="513" width="5.10833333333333" customWidth="1"/>
    <col min="514" max="514" width="18.2166666666667" customWidth="1"/>
    <col min="516" max="516" width="42" customWidth="1"/>
    <col min="517" max="517" width="7" customWidth="1"/>
    <col min="518" max="518" width="6" customWidth="1"/>
    <col min="520" max="520" width="18.8833333333333" customWidth="1"/>
    <col min="769" max="769" width="5.10833333333333" customWidth="1"/>
    <col min="770" max="770" width="18.2166666666667" customWidth="1"/>
    <col min="772" max="772" width="42" customWidth="1"/>
    <col min="773" max="773" width="7" customWidth="1"/>
    <col min="774" max="774" width="6" customWidth="1"/>
    <col min="776" max="776" width="18.8833333333333" customWidth="1"/>
    <col min="1025" max="1025" width="5.10833333333333" customWidth="1"/>
    <col min="1026" max="1026" width="18.2166666666667" customWidth="1"/>
    <col min="1028" max="1028" width="42" customWidth="1"/>
    <col min="1029" max="1029" width="7" customWidth="1"/>
    <col min="1030" max="1030" width="6" customWidth="1"/>
    <col min="1032" max="1032" width="18.8833333333333" customWidth="1"/>
    <col min="1281" max="1281" width="5.10833333333333" customWidth="1"/>
    <col min="1282" max="1282" width="18.2166666666667" customWidth="1"/>
    <col min="1284" max="1284" width="42" customWidth="1"/>
    <col min="1285" max="1285" width="7" customWidth="1"/>
    <col min="1286" max="1286" width="6" customWidth="1"/>
    <col min="1288" max="1288" width="18.8833333333333" customWidth="1"/>
    <col min="1537" max="1537" width="5.10833333333333" customWidth="1"/>
    <col min="1538" max="1538" width="18.2166666666667" customWidth="1"/>
    <col min="1540" max="1540" width="42" customWidth="1"/>
    <col min="1541" max="1541" width="7" customWidth="1"/>
    <col min="1542" max="1542" width="6" customWidth="1"/>
    <col min="1544" max="1544" width="18.8833333333333" customWidth="1"/>
    <col min="1793" max="1793" width="5.10833333333333" customWidth="1"/>
    <col min="1794" max="1794" width="18.2166666666667" customWidth="1"/>
    <col min="1796" max="1796" width="42" customWidth="1"/>
    <col min="1797" max="1797" width="7" customWidth="1"/>
    <col min="1798" max="1798" width="6" customWidth="1"/>
    <col min="1800" max="1800" width="18.8833333333333" customWidth="1"/>
    <col min="2049" max="2049" width="5.10833333333333" customWidth="1"/>
    <col min="2050" max="2050" width="18.2166666666667" customWidth="1"/>
    <col min="2052" max="2052" width="42" customWidth="1"/>
    <col min="2053" max="2053" width="7" customWidth="1"/>
    <col min="2054" max="2054" width="6" customWidth="1"/>
    <col min="2056" max="2056" width="18.8833333333333" customWidth="1"/>
    <col min="2305" max="2305" width="5.10833333333333" customWidth="1"/>
    <col min="2306" max="2306" width="18.2166666666667" customWidth="1"/>
    <col min="2308" max="2308" width="42" customWidth="1"/>
    <col min="2309" max="2309" width="7" customWidth="1"/>
    <col min="2310" max="2310" width="6" customWidth="1"/>
    <col min="2312" max="2312" width="18.8833333333333" customWidth="1"/>
    <col min="2561" max="2561" width="5.10833333333333" customWidth="1"/>
    <col min="2562" max="2562" width="18.2166666666667" customWidth="1"/>
    <col min="2564" max="2564" width="42" customWidth="1"/>
    <col min="2565" max="2565" width="7" customWidth="1"/>
    <col min="2566" max="2566" width="6" customWidth="1"/>
    <col min="2568" max="2568" width="18.8833333333333" customWidth="1"/>
    <col min="2817" max="2817" width="5.10833333333333" customWidth="1"/>
    <col min="2818" max="2818" width="18.2166666666667" customWidth="1"/>
    <col min="2820" max="2820" width="42" customWidth="1"/>
    <col min="2821" max="2821" width="7" customWidth="1"/>
    <col min="2822" max="2822" width="6" customWidth="1"/>
    <col min="2824" max="2824" width="18.8833333333333" customWidth="1"/>
    <col min="3073" max="3073" width="5.10833333333333" customWidth="1"/>
    <col min="3074" max="3074" width="18.2166666666667" customWidth="1"/>
    <col min="3076" max="3076" width="42" customWidth="1"/>
    <col min="3077" max="3077" width="7" customWidth="1"/>
    <col min="3078" max="3078" width="6" customWidth="1"/>
    <col min="3080" max="3080" width="18.8833333333333" customWidth="1"/>
    <col min="3329" max="3329" width="5.10833333333333" customWidth="1"/>
    <col min="3330" max="3330" width="18.2166666666667" customWidth="1"/>
    <col min="3332" max="3332" width="42" customWidth="1"/>
    <col min="3333" max="3333" width="7" customWidth="1"/>
    <col min="3334" max="3334" width="6" customWidth="1"/>
    <col min="3336" max="3336" width="18.8833333333333" customWidth="1"/>
    <col min="3585" max="3585" width="5.10833333333333" customWidth="1"/>
    <col min="3586" max="3586" width="18.2166666666667" customWidth="1"/>
    <col min="3588" max="3588" width="42" customWidth="1"/>
    <col min="3589" max="3589" width="7" customWidth="1"/>
    <col min="3590" max="3590" width="6" customWidth="1"/>
    <col min="3592" max="3592" width="18.8833333333333" customWidth="1"/>
    <col min="3841" max="3841" width="5.10833333333333" customWidth="1"/>
    <col min="3842" max="3842" width="18.2166666666667" customWidth="1"/>
    <col min="3844" max="3844" width="42" customWidth="1"/>
    <col min="3845" max="3845" width="7" customWidth="1"/>
    <col min="3846" max="3846" width="6" customWidth="1"/>
    <col min="3848" max="3848" width="18.8833333333333" customWidth="1"/>
    <col min="4097" max="4097" width="5.10833333333333" customWidth="1"/>
    <col min="4098" max="4098" width="18.2166666666667" customWidth="1"/>
    <col min="4100" max="4100" width="42" customWidth="1"/>
    <col min="4101" max="4101" width="7" customWidth="1"/>
    <col min="4102" max="4102" width="6" customWidth="1"/>
    <col min="4104" max="4104" width="18.8833333333333" customWidth="1"/>
    <col min="4353" max="4353" width="5.10833333333333" customWidth="1"/>
    <col min="4354" max="4354" width="18.2166666666667" customWidth="1"/>
    <col min="4356" max="4356" width="42" customWidth="1"/>
    <col min="4357" max="4357" width="7" customWidth="1"/>
    <col min="4358" max="4358" width="6" customWidth="1"/>
    <col min="4360" max="4360" width="18.8833333333333" customWidth="1"/>
    <col min="4609" max="4609" width="5.10833333333333" customWidth="1"/>
    <col min="4610" max="4610" width="18.2166666666667" customWidth="1"/>
    <col min="4612" max="4612" width="42" customWidth="1"/>
    <col min="4613" max="4613" width="7" customWidth="1"/>
    <col min="4614" max="4614" width="6" customWidth="1"/>
    <col min="4616" max="4616" width="18.8833333333333" customWidth="1"/>
    <col min="4865" max="4865" width="5.10833333333333" customWidth="1"/>
    <col min="4866" max="4866" width="18.2166666666667" customWidth="1"/>
    <col min="4868" max="4868" width="42" customWidth="1"/>
    <col min="4869" max="4869" width="7" customWidth="1"/>
    <col min="4870" max="4870" width="6" customWidth="1"/>
    <col min="4872" max="4872" width="18.8833333333333" customWidth="1"/>
    <col min="5121" max="5121" width="5.10833333333333" customWidth="1"/>
    <col min="5122" max="5122" width="18.2166666666667" customWidth="1"/>
    <col min="5124" max="5124" width="42" customWidth="1"/>
    <col min="5125" max="5125" width="7" customWidth="1"/>
    <col min="5126" max="5126" width="6" customWidth="1"/>
    <col min="5128" max="5128" width="18.8833333333333" customWidth="1"/>
    <col min="5377" max="5377" width="5.10833333333333" customWidth="1"/>
    <col min="5378" max="5378" width="18.2166666666667" customWidth="1"/>
    <col min="5380" max="5380" width="42" customWidth="1"/>
    <col min="5381" max="5381" width="7" customWidth="1"/>
    <col min="5382" max="5382" width="6" customWidth="1"/>
    <col min="5384" max="5384" width="18.8833333333333" customWidth="1"/>
    <col min="5633" max="5633" width="5.10833333333333" customWidth="1"/>
    <col min="5634" max="5634" width="18.2166666666667" customWidth="1"/>
    <col min="5636" max="5636" width="42" customWidth="1"/>
    <col min="5637" max="5637" width="7" customWidth="1"/>
    <col min="5638" max="5638" width="6" customWidth="1"/>
    <col min="5640" max="5640" width="18.8833333333333" customWidth="1"/>
    <col min="5889" max="5889" width="5.10833333333333" customWidth="1"/>
    <col min="5890" max="5890" width="18.2166666666667" customWidth="1"/>
    <col min="5892" max="5892" width="42" customWidth="1"/>
    <col min="5893" max="5893" width="7" customWidth="1"/>
    <col min="5894" max="5894" width="6" customWidth="1"/>
    <col min="5896" max="5896" width="18.8833333333333" customWidth="1"/>
    <col min="6145" max="6145" width="5.10833333333333" customWidth="1"/>
    <col min="6146" max="6146" width="18.2166666666667" customWidth="1"/>
    <col min="6148" max="6148" width="42" customWidth="1"/>
    <col min="6149" max="6149" width="7" customWidth="1"/>
    <col min="6150" max="6150" width="6" customWidth="1"/>
    <col min="6152" max="6152" width="18.8833333333333" customWidth="1"/>
    <col min="6401" max="6401" width="5.10833333333333" customWidth="1"/>
    <col min="6402" max="6402" width="18.2166666666667" customWidth="1"/>
    <col min="6404" max="6404" width="42" customWidth="1"/>
    <col min="6405" max="6405" width="7" customWidth="1"/>
    <col min="6406" max="6406" width="6" customWidth="1"/>
    <col min="6408" max="6408" width="18.8833333333333" customWidth="1"/>
    <col min="6657" max="6657" width="5.10833333333333" customWidth="1"/>
    <col min="6658" max="6658" width="18.2166666666667" customWidth="1"/>
    <col min="6660" max="6660" width="42" customWidth="1"/>
    <col min="6661" max="6661" width="7" customWidth="1"/>
    <col min="6662" max="6662" width="6" customWidth="1"/>
    <col min="6664" max="6664" width="18.8833333333333" customWidth="1"/>
    <col min="6913" max="6913" width="5.10833333333333" customWidth="1"/>
    <col min="6914" max="6914" width="18.2166666666667" customWidth="1"/>
    <col min="6916" max="6916" width="42" customWidth="1"/>
    <col min="6917" max="6917" width="7" customWidth="1"/>
    <col min="6918" max="6918" width="6" customWidth="1"/>
    <col min="6920" max="6920" width="18.8833333333333" customWidth="1"/>
    <col min="7169" max="7169" width="5.10833333333333" customWidth="1"/>
    <col min="7170" max="7170" width="18.2166666666667" customWidth="1"/>
    <col min="7172" max="7172" width="42" customWidth="1"/>
    <col min="7173" max="7173" width="7" customWidth="1"/>
    <col min="7174" max="7174" width="6" customWidth="1"/>
    <col min="7176" max="7176" width="18.8833333333333" customWidth="1"/>
    <col min="7425" max="7425" width="5.10833333333333" customWidth="1"/>
    <col min="7426" max="7426" width="18.2166666666667" customWidth="1"/>
    <col min="7428" max="7428" width="42" customWidth="1"/>
    <col min="7429" max="7429" width="7" customWidth="1"/>
    <col min="7430" max="7430" width="6" customWidth="1"/>
    <col min="7432" max="7432" width="18.8833333333333" customWidth="1"/>
    <col min="7681" max="7681" width="5.10833333333333" customWidth="1"/>
    <col min="7682" max="7682" width="18.2166666666667" customWidth="1"/>
    <col min="7684" max="7684" width="42" customWidth="1"/>
    <col min="7685" max="7685" width="7" customWidth="1"/>
    <col min="7686" max="7686" width="6" customWidth="1"/>
    <col min="7688" max="7688" width="18.8833333333333" customWidth="1"/>
    <col min="7937" max="7937" width="5.10833333333333" customWidth="1"/>
    <col min="7938" max="7938" width="18.2166666666667" customWidth="1"/>
    <col min="7940" max="7940" width="42" customWidth="1"/>
    <col min="7941" max="7941" width="7" customWidth="1"/>
    <col min="7942" max="7942" width="6" customWidth="1"/>
    <col min="7944" max="7944" width="18.8833333333333" customWidth="1"/>
    <col min="8193" max="8193" width="5.10833333333333" customWidth="1"/>
    <col min="8194" max="8194" width="18.2166666666667" customWidth="1"/>
    <col min="8196" max="8196" width="42" customWidth="1"/>
    <col min="8197" max="8197" width="7" customWidth="1"/>
    <col min="8198" max="8198" width="6" customWidth="1"/>
    <col min="8200" max="8200" width="18.8833333333333" customWidth="1"/>
    <col min="8449" max="8449" width="5.10833333333333" customWidth="1"/>
    <col min="8450" max="8450" width="18.2166666666667" customWidth="1"/>
    <col min="8452" max="8452" width="42" customWidth="1"/>
    <col min="8453" max="8453" width="7" customWidth="1"/>
    <col min="8454" max="8454" width="6" customWidth="1"/>
    <col min="8456" max="8456" width="18.8833333333333" customWidth="1"/>
    <col min="8705" max="8705" width="5.10833333333333" customWidth="1"/>
    <col min="8706" max="8706" width="18.2166666666667" customWidth="1"/>
    <col min="8708" max="8708" width="42" customWidth="1"/>
    <col min="8709" max="8709" width="7" customWidth="1"/>
    <col min="8710" max="8710" width="6" customWidth="1"/>
    <col min="8712" max="8712" width="18.8833333333333" customWidth="1"/>
    <col min="8961" max="8961" width="5.10833333333333" customWidth="1"/>
    <col min="8962" max="8962" width="18.2166666666667" customWidth="1"/>
    <col min="8964" max="8964" width="42" customWidth="1"/>
    <col min="8965" max="8965" width="7" customWidth="1"/>
    <col min="8966" max="8966" width="6" customWidth="1"/>
    <col min="8968" max="8968" width="18.8833333333333" customWidth="1"/>
    <col min="9217" max="9217" width="5.10833333333333" customWidth="1"/>
    <col min="9218" max="9218" width="18.2166666666667" customWidth="1"/>
    <col min="9220" max="9220" width="42" customWidth="1"/>
    <col min="9221" max="9221" width="7" customWidth="1"/>
    <col min="9222" max="9222" width="6" customWidth="1"/>
    <col min="9224" max="9224" width="18.8833333333333" customWidth="1"/>
    <col min="9473" max="9473" width="5.10833333333333" customWidth="1"/>
    <col min="9474" max="9474" width="18.2166666666667" customWidth="1"/>
    <col min="9476" max="9476" width="42" customWidth="1"/>
    <col min="9477" max="9477" width="7" customWidth="1"/>
    <col min="9478" max="9478" width="6" customWidth="1"/>
    <col min="9480" max="9480" width="18.8833333333333" customWidth="1"/>
    <col min="9729" max="9729" width="5.10833333333333" customWidth="1"/>
    <col min="9730" max="9730" width="18.2166666666667" customWidth="1"/>
    <col min="9732" max="9732" width="42" customWidth="1"/>
    <col min="9733" max="9733" width="7" customWidth="1"/>
    <col min="9734" max="9734" width="6" customWidth="1"/>
    <col min="9736" max="9736" width="18.8833333333333" customWidth="1"/>
    <col min="9985" max="9985" width="5.10833333333333" customWidth="1"/>
    <col min="9986" max="9986" width="18.2166666666667" customWidth="1"/>
    <col min="9988" max="9988" width="42" customWidth="1"/>
    <col min="9989" max="9989" width="7" customWidth="1"/>
    <col min="9990" max="9990" width="6" customWidth="1"/>
    <col min="9992" max="9992" width="18.8833333333333" customWidth="1"/>
    <col min="10241" max="10241" width="5.10833333333333" customWidth="1"/>
    <col min="10242" max="10242" width="18.2166666666667" customWidth="1"/>
    <col min="10244" max="10244" width="42" customWidth="1"/>
    <col min="10245" max="10245" width="7" customWidth="1"/>
    <col min="10246" max="10246" width="6" customWidth="1"/>
    <col min="10248" max="10248" width="18.8833333333333" customWidth="1"/>
    <col min="10497" max="10497" width="5.10833333333333" customWidth="1"/>
    <col min="10498" max="10498" width="18.2166666666667" customWidth="1"/>
    <col min="10500" max="10500" width="42" customWidth="1"/>
    <col min="10501" max="10501" width="7" customWidth="1"/>
    <col min="10502" max="10502" width="6" customWidth="1"/>
    <col min="10504" max="10504" width="18.8833333333333" customWidth="1"/>
    <col min="10753" max="10753" width="5.10833333333333" customWidth="1"/>
    <col min="10754" max="10754" width="18.2166666666667" customWidth="1"/>
    <col min="10756" max="10756" width="42" customWidth="1"/>
    <col min="10757" max="10757" width="7" customWidth="1"/>
    <col min="10758" max="10758" width="6" customWidth="1"/>
    <col min="10760" max="10760" width="18.8833333333333" customWidth="1"/>
    <col min="11009" max="11009" width="5.10833333333333" customWidth="1"/>
    <col min="11010" max="11010" width="18.2166666666667" customWidth="1"/>
    <col min="11012" max="11012" width="42" customWidth="1"/>
    <col min="11013" max="11013" width="7" customWidth="1"/>
    <col min="11014" max="11014" width="6" customWidth="1"/>
    <col min="11016" max="11016" width="18.8833333333333" customWidth="1"/>
    <col min="11265" max="11265" width="5.10833333333333" customWidth="1"/>
    <col min="11266" max="11266" width="18.2166666666667" customWidth="1"/>
    <col min="11268" max="11268" width="42" customWidth="1"/>
    <col min="11269" max="11269" width="7" customWidth="1"/>
    <col min="11270" max="11270" width="6" customWidth="1"/>
    <col min="11272" max="11272" width="18.8833333333333" customWidth="1"/>
    <col min="11521" max="11521" width="5.10833333333333" customWidth="1"/>
    <col min="11522" max="11522" width="18.2166666666667" customWidth="1"/>
    <col min="11524" max="11524" width="42" customWidth="1"/>
    <col min="11525" max="11525" width="7" customWidth="1"/>
    <col min="11526" max="11526" width="6" customWidth="1"/>
    <col min="11528" max="11528" width="18.8833333333333" customWidth="1"/>
    <col min="11777" max="11777" width="5.10833333333333" customWidth="1"/>
    <col min="11778" max="11778" width="18.2166666666667" customWidth="1"/>
    <col min="11780" max="11780" width="42" customWidth="1"/>
    <col min="11781" max="11781" width="7" customWidth="1"/>
    <col min="11782" max="11782" width="6" customWidth="1"/>
    <col min="11784" max="11784" width="18.8833333333333" customWidth="1"/>
    <col min="12033" max="12033" width="5.10833333333333" customWidth="1"/>
    <col min="12034" max="12034" width="18.2166666666667" customWidth="1"/>
    <col min="12036" max="12036" width="42" customWidth="1"/>
    <col min="12037" max="12037" width="7" customWidth="1"/>
    <col min="12038" max="12038" width="6" customWidth="1"/>
    <col min="12040" max="12040" width="18.8833333333333" customWidth="1"/>
    <col min="12289" max="12289" width="5.10833333333333" customWidth="1"/>
    <col min="12290" max="12290" width="18.2166666666667" customWidth="1"/>
    <col min="12292" max="12292" width="42" customWidth="1"/>
    <col min="12293" max="12293" width="7" customWidth="1"/>
    <col min="12294" max="12294" width="6" customWidth="1"/>
    <col min="12296" max="12296" width="18.8833333333333" customWidth="1"/>
    <col min="12545" max="12545" width="5.10833333333333" customWidth="1"/>
    <col min="12546" max="12546" width="18.2166666666667" customWidth="1"/>
    <col min="12548" max="12548" width="42" customWidth="1"/>
    <col min="12549" max="12549" width="7" customWidth="1"/>
    <col min="12550" max="12550" width="6" customWidth="1"/>
    <col min="12552" max="12552" width="18.8833333333333" customWidth="1"/>
    <col min="12801" max="12801" width="5.10833333333333" customWidth="1"/>
    <col min="12802" max="12802" width="18.2166666666667" customWidth="1"/>
    <col min="12804" max="12804" width="42" customWidth="1"/>
    <col min="12805" max="12805" width="7" customWidth="1"/>
    <col min="12806" max="12806" width="6" customWidth="1"/>
    <col min="12808" max="12808" width="18.8833333333333" customWidth="1"/>
    <col min="13057" max="13057" width="5.10833333333333" customWidth="1"/>
    <col min="13058" max="13058" width="18.2166666666667" customWidth="1"/>
    <col min="13060" max="13060" width="42" customWidth="1"/>
    <col min="13061" max="13061" width="7" customWidth="1"/>
    <col min="13062" max="13062" width="6" customWidth="1"/>
    <col min="13064" max="13064" width="18.8833333333333" customWidth="1"/>
    <col min="13313" max="13313" width="5.10833333333333" customWidth="1"/>
    <col min="13314" max="13314" width="18.2166666666667" customWidth="1"/>
    <col min="13316" max="13316" width="42" customWidth="1"/>
    <col min="13317" max="13317" width="7" customWidth="1"/>
    <col min="13318" max="13318" width="6" customWidth="1"/>
    <col min="13320" max="13320" width="18.8833333333333" customWidth="1"/>
    <col min="13569" max="13569" width="5.10833333333333" customWidth="1"/>
    <col min="13570" max="13570" width="18.2166666666667" customWidth="1"/>
    <col min="13572" max="13572" width="42" customWidth="1"/>
    <col min="13573" max="13573" width="7" customWidth="1"/>
    <col min="13574" max="13574" width="6" customWidth="1"/>
    <col min="13576" max="13576" width="18.8833333333333" customWidth="1"/>
    <col min="13825" max="13825" width="5.10833333333333" customWidth="1"/>
    <col min="13826" max="13826" width="18.2166666666667" customWidth="1"/>
    <col min="13828" max="13828" width="42" customWidth="1"/>
    <col min="13829" max="13829" width="7" customWidth="1"/>
    <col min="13830" max="13830" width="6" customWidth="1"/>
    <col min="13832" max="13832" width="18.8833333333333" customWidth="1"/>
    <col min="14081" max="14081" width="5.10833333333333" customWidth="1"/>
    <col min="14082" max="14082" width="18.2166666666667" customWidth="1"/>
    <col min="14084" max="14084" width="42" customWidth="1"/>
    <col min="14085" max="14085" width="7" customWidth="1"/>
    <col min="14086" max="14086" width="6" customWidth="1"/>
    <col min="14088" max="14088" width="18.8833333333333" customWidth="1"/>
    <col min="14337" max="14337" width="5.10833333333333" customWidth="1"/>
    <col min="14338" max="14338" width="18.2166666666667" customWidth="1"/>
    <col min="14340" max="14340" width="42" customWidth="1"/>
    <col min="14341" max="14341" width="7" customWidth="1"/>
    <col min="14342" max="14342" width="6" customWidth="1"/>
    <col min="14344" max="14344" width="18.8833333333333" customWidth="1"/>
    <col min="14593" max="14593" width="5.10833333333333" customWidth="1"/>
    <col min="14594" max="14594" width="18.2166666666667" customWidth="1"/>
    <col min="14596" max="14596" width="42" customWidth="1"/>
    <col min="14597" max="14597" width="7" customWidth="1"/>
    <col min="14598" max="14598" width="6" customWidth="1"/>
    <col min="14600" max="14600" width="18.8833333333333" customWidth="1"/>
    <col min="14849" max="14849" width="5.10833333333333" customWidth="1"/>
    <col min="14850" max="14850" width="18.2166666666667" customWidth="1"/>
    <col min="14852" max="14852" width="42" customWidth="1"/>
    <col min="14853" max="14853" width="7" customWidth="1"/>
    <col min="14854" max="14854" width="6" customWidth="1"/>
    <col min="14856" max="14856" width="18.8833333333333" customWidth="1"/>
    <col min="15105" max="15105" width="5.10833333333333" customWidth="1"/>
    <col min="15106" max="15106" width="18.2166666666667" customWidth="1"/>
    <col min="15108" max="15108" width="42" customWidth="1"/>
    <col min="15109" max="15109" width="7" customWidth="1"/>
    <col min="15110" max="15110" width="6" customWidth="1"/>
    <col min="15112" max="15112" width="18.8833333333333" customWidth="1"/>
    <col min="15361" max="15361" width="5.10833333333333" customWidth="1"/>
    <col min="15362" max="15362" width="18.2166666666667" customWidth="1"/>
    <col min="15364" max="15364" width="42" customWidth="1"/>
    <col min="15365" max="15365" width="7" customWidth="1"/>
    <col min="15366" max="15366" width="6" customWidth="1"/>
    <col min="15368" max="15368" width="18.8833333333333" customWidth="1"/>
    <col min="15617" max="15617" width="5.10833333333333" customWidth="1"/>
    <col min="15618" max="15618" width="18.2166666666667" customWidth="1"/>
    <col min="15620" max="15620" width="42" customWidth="1"/>
    <col min="15621" max="15621" width="7" customWidth="1"/>
    <col min="15622" max="15622" width="6" customWidth="1"/>
    <col min="15624" max="15624" width="18.8833333333333" customWidth="1"/>
    <col min="15873" max="15873" width="5.10833333333333" customWidth="1"/>
    <col min="15874" max="15874" width="18.2166666666667" customWidth="1"/>
    <col min="15876" max="15876" width="42" customWidth="1"/>
    <col min="15877" max="15877" width="7" customWidth="1"/>
    <col min="15878" max="15878" width="6" customWidth="1"/>
    <col min="15880" max="15880" width="18.8833333333333" customWidth="1"/>
    <col min="16129" max="16129" width="5.10833333333333" customWidth="1"/>
    <col min="16130" max="16130" width="18.2166666666667" customWidth="1"/>
    <col min="16132" max="16132" width="42" customWidth="1"/>
    <col min="16133" max="16133" width="7" customWidth="1"/>
    <col min="16134" max="16134" width="6" customWidth="1"/>
    <col min="16136" max="16136" width="18.8833333333333" customWidth="1"/>
  </cols>
  <sheetData>
    <row r="1" s="1" customFormat="1" ht="25.0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2.75" spans="1:10">
      <c r="A2" s="4" t="s">
        <v>1</v>
      </c>
      <c r="B2" s="5"/>
      <c r="C2" s="6" t="s">
        <v>2</v>
      </c>
      <c r="D2" s="7" t="s">
        <v>3</v>
      </c>
      <c r="E2" s="7" t="s">
        <v>4</v>
      </c>
      <c r="F2" s="8" t="s">
        <v>5</v>
      </c>
      <c r="G2" s="9"/>
      <c r="H2" s="7" t="s">
        <v>6</v>
      </c>
      <c r="I2" s="24" t="s">
        <v>7</v>
      </c>
      <c r="J2" s="24" t="s">
        <v>8</v>
      </c>
    </row>
    <row r="3" s="1" customFormat="1" ht="25.05" customHeight="1" spans="1:10">
      <c r="A3" s="10"/>
      <c r="B3" s="11"/>
      <c r="C3" s="6"/>
      <c r="D3" s="12"/>
      <c r="E3" s="12"/>
      <c r="F3" s="13"/>
      <c r="G3" s="14"/>
      <c r="H3" s="6"/>
      <c r="I3" s="12"/>
      <c r="J3" s="6"/>
    </row>
    <row r="4" s="1" customFormat="1" ht="30" customHeight="1" spans="1:10">
      <c r="A4" s="15" t="s">
        <v>9</v>
      </c>
      <c r="B4" s="6" t="s">
        <v>10</v>
      </c>
      <c r="C4" s="15" t="s">
        <v>11</v>
      </c>
      <c r="D4" s="6" t="s">
        <v>12</v>
      </c>
      <c r="E4" s="15" t="s">
        <v>13</v>
      </c>
      <c r="F4" s="6" t="s">
        <v>14</v>
      </c>
      <c r="G4" s="6" t="s">
        <v>15</v>
      </c>
      <c r="H4" s="6" t="s">
        <v>16</v>
      </c>
      <c r="I4" s="15" t="s">
        <v>17</v>
      </c>
      <c r="J4" s="15" t="s">
        <v>18</v>
      </c>
    </row>
    <row r="5" s="1" customFormat="1" ht="30" customHeight="1" spans="1:10">
      <c r="A5" s="6">
        <v>1</v>
      </c>
      <c r="B5" s="6" t="s">
        <v>19</v>
      </c>
      <c r="C5" s="6">
        <v>40</v>
      </c>
      <c r="D5" s="12" t="s">
        <v>20</v>
      </c>
      <c r="E5" s="6" t="s">
        <v>21</v>
      </c>
      <c r="F5" s="16">
        <v>826</v>
      </c>
      <c r="G5" s="6">
        <v>100</v>
      </c>
      <c r="H5" s="17" t="s">
        <v>22</v>
      </c>
      <c r="I5" s="6">
        <f>IF(F5&gt;=F6,G5,INT(F5/F6*100))</f>
        <v>59</v>
      </c>
      <c r="J5" s="6">
        <f>I5*C5/100</f>
        <v>23.6</v>
      </c>
    </row>
    <row r="6" s="1" customFormat="1" ht="30" customHeight="1" spans="1:10">
      <c r="A6" s="6"/>
      <c r="B6" s="6"/>
      <c r="C6" s="6"/>
      <c r="D6" s="12" t="s">
        <v>23</v>
      </c>
      <c r="E6" s="6" t="s">
        <v>21</v>
      </c>
      <c r="F6" s="18">
        <v>1400</v>
      </c>
      <c r="G6" s="6"/>
      <c r="H6" s="19" t="s">
        <v>24</v>
      </c>
      <c r="I6" s="6"/>
      <c r="J6" s="6"/>
    </row>
    <row r="7" s="1" customFormat="1" ht="30" customHeight="1" spans="1:10">
      <c r="A7" s="6">
        <v>2</v>
      </c>
      <c r="B7" s="6" t="s">
        <v>25</v>
      </c>
      <c r="C7" s="6">
        <v>4</v>
      </c>
      <c r="D7" s="12" t="s">
        <v>26</v>
      </c>
      <c r="E7" s="6" t="s">
        <v>27</v>
      </c>
      <c r="F7" s="16">
        <v>4</v>
      </c>
      <c r="G7" s="6">
        <v>100</v>
      </c>
      <c r="H7" s="6" t="s">
        <v>28</v>
      </c>
      <c r="I7" s="6">
        <f>IF(F7*10&gt;=100,100,F7*10)</f>
        <v>40</v>
      </c>
      <c r="J7" s="6">
        <f>I7*C7/100</f>
        <v>1.6</v>
      </c>
    </row>
    <row r="8" s="1" customFormat="1" ht="30" customHeight="1" spans="1:10">
      <c r="A8" s="6"/>
      <c r="B8" s="6"/>
      <c r="C8" s="6">
        <v>4</v>
      </c>
      <c r="D8" s="12" t="s">
        <v>29</v>
      </c>
      <c r="E8" s="6" t="s">
        <v>27</v>
      </c>
      <c r="F8" s="16">
        <v>0</v>
      </c>
      <c r="G8" s="6">
        <v>100</v>
      </c>
      <c r="H8" s="6" t="s">
        <v>30</v>
      </c>
      <c r="I8" s="6">
        <f>IF(F8*3&gt;=100,100,F8*3)</f>
        <v>0</v>
      </c>
      <c r="J8" s="6">
        <f t="shared" ref="J8:J18" si="0">I8*C8/100</f>
        <v>0</v>
      </c>
    </row>
    <row r="9" s="1" customFormat="1" ht="30" customHeight="1" spans="1:10">
      <c r="A9" s="6"/>
      <c r="B9" s="6"/>
      <c r="C9" s="6">
        <v>4</v>
      </c>
      <c r="D9" s="12" t="s">
        <v>31</v>
      </c>
      <c r="E9" s="6" t="s">
        <v>27</v>
      </c>
      <c r="F9" s="16">
        <v>50</v>
      </c>
      <c r="G9" s="6">
        <v>100</v>
      </c>
      <c r="H9" s="6" t="s">
        <v>32</v>
      </c>
      <c r="I9" s="6">
        <f>IF(F9/30&gt;=100,100,INT(F9/30))</f>
        <v>1</v>
      </c>
      <c r="J9" s="6">
        <f t="shared" si="0"/>
        <v>0.04</v>
      </c>
    </row>
    <row r="10" s="1" customFormat="1" ht="30" customHeight="1" spans="1:10">
      <c r="A10" s="6">
        <v>3</v>
      </c>
      <c r="B10" s="6" t="s">
        <v>33</v>
      </c>
      <c r="C10" s="6">
        <v>5</v>
      </c>
      <c r="D10" s="12" t="s">
        <v>34</v>
      </c>
      <c r="E10" s="6" t="s">
        <v>35</v>
      </c>
      <c r="F10" s="16">
        <v>0</v>
      </c>
      <c r="G10" s="6">
        <v>100</v>
      </c>
      <c r="H10" s="6" t="s">
        <v>36</v>
      </c>
      <c r="I10" s="6">
        <f>IF(F10&gt;=1,100,0)</f>
        <v>0</v>
      </c>
      <c r="J10" s="6">
        <f t="shared" si="0"/>
        <v>0</v>
      </c>
    </row>
    <row r="11" s="1" customFormat="1" ht="30" customHeight="1" spans="1:10">
      <c r="A11" s="6"/>
      <c r="B11" s="6"/>
      <c r="C11" s="6">
        <v>5</v>
      </c>
      <c r="D11" s="12" t="s">
        <v>37</v>
      </c>
      <c r="E11" s="6" t="s">
        <v>35</v>
      </c>
      <c r="F11" s="16">
        <v>0</v>
      </c>
      <c r="G11" s="6">
        <v>100</v>
      </c>
      <c r="H11" s="6" t="s">
        <v>38</v>
      </c>
      <c r="I11" s="6">
        <f>IF(F11&gt;=2,100,F11*50)</f>
        <v>0</v>
      </c>
      <c r="J11" s="6">
        <f t="shared" si="0"/>
        <v>0</v>
      </c>
    </row>
    <row r="12" s="1" customFormat="1" ht="30" customHeight="1" spans="1:10">
      <c r="A12" s="6"/>
      <c r="B12" s="6"/>
      <c r="C12" s="6">
        <v>5</v>
      </c>
      <c r="D12" s="12" t="s">
        <v>39</v>
      </c>
      <c r="E12" s="15" t="s">
        <v>40</v>
      </c>
      <c r="F12" s="16">
        <v>0</v>
      </c>
      <c r="G12" s="6">
        <v>100</v>
      </c>
      <c r="H12" s="6" t="s">
        <v>41</v>
      </c>
      <c r="I12" s="6">
        <f>IF(F12*20&gt;=100,100,F12*20)</f>
        <v>0</v>
      </c>
      <c r="J12" s="6">
        <f t="shared" si="0"/>
        <v>0</v>
      </c>
    </row>
    <row r="13" s="1" customFormat="1" ht="30" customHeight="1" spans="1:10">
      <c r="A13" s="6"/>
      <c r="B13" s="6"/>
      <c r="C13" s="6">
        <v>5</v>
      </c>
      <c r="D13" s="12" t="s">
        <v>42</v>
      </c>
      <c r="E13" s="6" t="s">
        <v>35</v>
      </c>
      <c r="F13" s="16">
        <v>10</v>
      </c>
      <c r="G13" s="6">
        <v>100</v>
      </c>
      <c r="H13" s="6" t="s">
        <v>43</v>
      </c>
      <c r="I13" s="6">
        <f>IF(F13*10&gt;=100,100,F13*10)</f>
        <v>100</v>
      </c>
      <c r="J13" s="6">
        <f t="shared" si="0"/>
        <v>5</v>
      </c>
    </row>
    <row r="14" s="1" customFormat="1" ht="30" customHeight="1" spans="1:10">
      <c r="A14" s="6">
        <v>4</v>
      </c>
      <c r="B14" s="20" t="s">
        <v>44</v>
      </c>
      <c r="C14" s="6">
        <v>4</v>
      </c>
      <c r="D14" s="21" t="s">
        <v>45</v>
      </c>
      <c r="E14" s="20" t="s">
        <v>46</v>
      </c>
      <c r="F14" s="6">
        <v>100</v>
      </c>
      <c r="G14" s="6">
        <v>100</v>
      </c>
      <c r="H14" s="22" t="s">
        <v>47</v>
      </c>
      <c r="I14" s="6">
        <f>F14</f>
        <v>100</v>
      </c>
      <c r="J14" s="6">
        <f t="shared" si="0"/>
        <v>4</v>
      </c>
    </row>
    <row r="15" s="1" customFormat="1" ht="30" customHeight="1" spans="1:10">
      <c r="A15" s="6"/>
      <c r="B15" s="20"/>
      <c r="C15" s="6">
        <v>4</v>
      </c>
      <c r="D15" s="12" t="s">
        <v>48</v>
      </c>
      <c r="E15" s="6" t="s">
        <v>46</v>
      </c>
      <c r="F15" s="6">
        <v>100</v>
      </c>
      <c r="G15" s="6">
        <v>100</v>
      </c>
      <c r="H15" s="22"/>
      <c r="I15" s="6">
        <f>F15</f>
        <v>100</v>
      </c>
      <c r="J15" s="6">
        <f t="shared" si="0"/>
        <v>4</v>
      </c>
    </row>
    <row r="16" s="1" customFormat="1" ht="30" customHeight="1" spans="1:10">
      <c r="A16" s="6"/>
      <c r="B16" s="20"/>
      <c r="C16" s="6">
        <v>2</v>
      </c>
      <c r="D16" s="12" t="s">
        <v>49</v>
      </c>
      <c r="E16" s="6" t="s">
        <v>46</v>
      </c>
      <c r="F16" s="18">
        <v>0</v>
      </c>
      <c r="G16" s="6">
        <v>100</v>
      </c>
      <c r="H16" s="6" t="s">
        <v>50</v>
      </c>
      <c r="I16" s="6">
        <f>F16</f>
        <v>0</v>
      </c>
      <c r="J16" s="6">
        <f t="shared" si="0"/>
        <v>0</v>
      </c>
    </row>
    <row r="17" s="1" customFormat="1" ht="30" customHeight="1" spans="1:10">
      <c r="A17" s="6">
        <v>5</v>
      </c>
      <c r="B17" s="6" t="s">
        <v>51</v>
      </c>
      <c r="C17" s="6">
        <v>10</v>
      </c>
      <c r="D17" s="12" t="s">
        <v>52</v>
      </c>
      <c r="E17" s="6" t="s">
        <v>46</v>
      </c>
      <c r="F17" s="16">
        <v>0</v>
      </c>
      <c r="G17" s="6">
        <v>100</v>
      </c>
      <c r="H17" s="6" t="s">
        <v>53</v>
      </c>
      <c r="I17" s="6">
        <f>IF(F17/1000*2&gt;=100,100,INT(F17/1000*2))</f>
        <v>0</v>
      </c>
      <c r="J17" s="6">
        <f t="shared" si="0"/>
        <v>0</v>
      </c>
    </row>
    <row r="18" s="1" customFormat="1" ht="30" customHeight="1" spans="1:10">
      <c r="A18" s="6">
        <v>6</v>
      </c>
      <c r="B18" s="20" t="s">
        <v>54</v>
      </c>
      <c r="C18" s="6">
        <v>6</v>
      </c>
      <c r="D18" s="12" t="s">
        <v>55</v>
      </c>
      <c r="E18" s="6" t="s">
        <v>56</v>
      </c>
      <c r="F18" s="16">
        <v>2</v>
      </c>
      <c r="G18" s="6">
        <v>100</v>
      </c>
      <c r="H18" s="23" t="s">
        <v>57</v>
      </c>
      <c r="I18" s="6">
        <f>IF(F18=0,0,IF(F18&gt;=F19,100,INT(F18/F19*100)))</f>
        <v>100</v>
      </c>
      <c r="J18" s="6">
        <f t="shared" si="0"/>
        <v>6</v>
      </c>
    </row>
    <row r="19" s="1" customFormat="1" ht="30" customHeight="1" spans="1:10">
      <c r="A19" s="6"/>
      <c r="B19" s="20"/>
      <c r="C19" s="6"/>
      <c r="D19" s="12" t="s">
        <v>58</v>
      </c>
      <c r="E19" s="6" t="s">
        <v>56</v>
      </c>
      <c r="F19" s="16">
        <v>2</v>
      </c>
      <c r="G19" s="6"/>
      <c r="H19" s="19" t="s">
        <v>58</v>
      </c>
      <c r="I19" s="6"/>
      <c r="J19" s="6"/>
    </row>
    <row r="20" s="1" customFormat="1" ht="30" customHeight="1" spans="1:10">
      <c r="A20" s="6"/>
      <c r="B20" s="20"/>
      <c r="C20" s="6">
        <v>2</v>
      </c>
      <c r="D20" s="12" t="s">
        <v>59</v>
      </c>
      <c r="E20" s="6" t="s">
        <v>35</v>
      </c>
      <c r="F20" s="16">
        <v>0</v>
      </c>
      <c r="G20" s="6">
        <v>100</v>
      </c>
      <c r="H20" s="6" t="s">
        <v>60</v>
      </c>
      <c r="I20" s="6">
        <f>IF(F20&gt;=5,100,F20*20)</f>
        <v>0</v>
      </c>
      <c r="J20" s="6">
        <f>I20*C20/100</f>
        <v>0</v>
      </c>
    </row>
    <row r="21" s="1" customFormat="1" ht="25.05" customHeight="1" spans="1:10">
      <c r="A21" s="6" t="s">
        <v>61</v>
      </c>
      <c r="B21" s="6"/>
      <c r="C21" s="6"/>
      <c r="D21" s="6"/>
      <c r="E21" s="6"/>
      <c r="F21" s="6"/>
      <c r="G21" s="6"/>
      <c r="H21" s="6"/>
      <c r="I21" s="6"/>
      <c r="J21" s="6">
        <f>SUM(J5:J20)</f>
        <v>44.24</v>
      </c>
    </row>
  </sheetData>
  <mergeCells count="25">
    <mergeCell ref="A1:J1"/>
    <mergeCell ref="A2:B2"/>
    <mergeCell ref="F2:G2"/>
    <mergeCell ref="A3:B3"/>
    <mergeCell ref="F3:G3"/>
    <mergeCell ref="A21:I21"/>
    <mergeCell ref="A5:A6"/>
    <mergeCell ref="A7:A9"/>
    <mergeCell ref="A10:A13"/>
    <mergeCell ref="A14:A16"/>
    <mergeCell ref="A18:A20"/>
    <mergeCell ref="B5:B6"/>
    <mergeCell ref="B7:B9"/>
    <mergeCell ref="B10:B13"/>
    <mergeCell ref="B14:B16"/>
    <mergeCell ref="B18:B20"/>
    <mergeCell ref="C5:C6"/>
    <mergeCell ref="C18:C19"/>
    <mergeCell ref="G5:G6"/>
    <mergeCell ref="G18:G19"/>
    <mergeCell ref="H14:H15"/>
    <mergeCell ref="I5:I6"/>
    <mergeCell ref="I18:I19"/>
    <mergeCell ref="J5:J6"/>
    <mergeCell ref="J18:J19"/>
  </mergeCells>
  <dataValidations count="4">
    <dataValidation type="list" allowBlank="1" showInputMessage="1" showErrorMessage="1" sqref="D3">
      <formula1>"科研,教学,其他"</formula1>
    </dataValidation>
    <dataValidation type="list" allowBlank="1" showInputMessage="1" showErrorMessage="1" sqref="E3">
      <formula1>"通用,专用"</formula1>
    </dataValidation>
    <dataValidation type="list" allowBlank="1" showInputMessage="1" showErrorMessage="1" sqref="F3">
      <formula1>"在用,出租,闲置"</formula1>
    </dataValidation>
    <dataValidation type="list" allowBlank="1" showInputMessage="1" showErrorMessage="1" sqref="H3">
      <formula1>"正常,待修,待报废"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9" scale="81" fitToWidth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zc</cp:lastModifiedBy>
  <dcterms:created xsi:type="dcterms:W3CDTF">2006-09-16T00:00:00Z</dcterms:created>
  <cp:lastPrinted>2023-03-13T07:33:00Z</cp:lastPrinted>
  <dcterms:modified xsi:type="dcterms:W3CDTF">2025-03-13T03:29:08Z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993D1484F7D54B5A94DFE98927A77BC2</vt:lpwstr>
  </property>
  <property fmtid="{D5CDD505-2E9C-101B-9397-08002B2CF9AE}" pid="3" name="KSOProductBuildVer">
    <vt:lpwstr>2052-12.1.0.20305</vt:lpwstr>
  </property>
</Properties>
</file>